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8190" tabRatio="919" activeTab="10"/>
  </bookViews>
  <sheets>
    <sheet name="Dateneingabe" sheetId="1" r:id="rId1"/>
    <sheet name="Halle 3_1mot" sheetId="2" r:id="rId2"/>
    <sheet name="Halle 3_2mot" sheetId="3" r:id="rId3"/>
    <sheet name="Halle 3_UL" sheetId="4" r:id="rId4"/>
    <sheet name="Halle 5_1mot" sheetId="5" r:id="rId5"/>
    <sheet name="Halle 5_2mot" sheetId="6" r:id="rId6"/>
    <sheet name="Halle 5_UL" sheetId="7" r:id="rId7"/>
    <sheet name="Halle 7_1mot" sheetId="8" r:id="rId8"/>
    <sheet name="Halle 7_2mot" sheetId="9" r:id="rId9"/>
    <sheet name="Halle 7_UL" sheetId="10" r:id="rId10"/>
    <sheet name="Halle 9_1mot" sheetId="11" r:id="rId11"/>
    <sheet name="Halle 9_2mot" sheetId="12" r:id="rId12"/>
    <sheet name="Unterstellentgelte_ Tag" sheetId="13" r:id="rId13"/>
  </sheets>
  <definedNames>
    <definedName name="_xlnm.Print_Area" localSheetId="0">'Dateneingabe'!$A$1:$G$52</definedName>
    <definedName name="_xlnm.Print_Area" localSheetId="1">'Halle 3_1mot'!$A$1:$M$46</definedName>
    <definedName name="_xlnm.Print_Area" localSheetId="3">'Halle 3_UL'!$A$1:$M$46</definedName>
    <definedName name="_xlnm.Print_Area" localSheetId="12">'Unterstellentgelte_ Tag'!$A$1:$M$46</definedName>
    <definedName name="Excel_BuiltIn_Print_Area_13">'Unterstellentgelte_ Tag'!$A$1:$M$31</definedName>
    <definedName name="Excel_BuiltIn_Print_Area_1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<sst xmlns="http://schemas.openxmlformats.org/spreadsheetml/2006/main" count="700" uniqueCount="76">
  <si>
    <t>UNTERSTELLENTGELTBERECHNUNG</t>
  </si>
  <si>
    <t>für einen Unterstellplatz in einer Luftfahrzeughalle</t>
  </si>
  <si>
    <t>Geben Sie hier bitte die Daten des gewünschten Unterstellvertrages an:</t>
  </si>
  <si>
    <t>Name</t>
  </si>
  <si>
    <t>:</t>
  </si>
  <si>
    <t>&lt;bei einer Zeile nur dieses Feld&gt;</t>
  </si>
  <si>
    <t>Straße</t>
  </si>
  <si>
    <t>PLZ Ort</t>
  </si>
  <si>
    <t>Vertrag vom</t>
  </si>
  <si>
    <t>&lt;Format: TT.MM.JJJJ&gt;</t>
  </si>
  <si>
    <t>Daten zum Luftfahrzeug:</t>
  </si>
  <si>
    <t>Kennzeichen</t>
  </si>
  <si>
    <t>&lt;Format: D-####&gt;</t>
  </si>
  <si>
    <t>Muster</t>
  </si>
  <si>
    <t>&lt;Hersteller, Typ&gt;</t>
  </si>
  <si>
    <t>MTOW in "Kg"</t>
  </si>
  <si>
    <t>Kg</t>
  </si>
  <si>
    <t>&lt;Format: #.### Kg&gt;</t>
  </si>
  <si>
    <t>angefangene 100 Kg</t>
  </si>
  <si>
    <t>Länge in "m"</t>
  </si>
  <si>
    <t>m</t>
  </si>
  <si>
    <t>&lt;Format: ##,## m&gt;</t>
  </si>
  <si>
    <t>Breite in "m"</t>
  </si>
  <si>
    <t>Anlage zum Unterstellvertrag</t>
  </si>
  <si>
    <t>vom</t>
  </si>
  <si>
    <t>für einen Unterstellplatz in der Luftfahrzeughalle Nr. 3</t>
  </si>
  <si>
    <t>bei 1-motorigen Luftfahrzeugmustern</t>
  </si>
  <si>
    <t>Kennzeichen:</t>
  </si>
  <si>
    <t>Muster:</t>
  </si>
  <si>
    <t>zulässiges</t>
  </si>
  <si>
    <t>Höchstabfluggewicht:</t>
  </si>
  <si>
    <t>Länge:</t>
  </si>
  <si>
    <t>Breite:</t>
  </si>
  <si>
    <t>Entgeltberechnung mit jährlicher Vorauszahlung</t>
  </si>
  <si>
    <t>Berechnung:</t>
  </si>
  <si>
    <t>m          X</t>
  </si>
  <si>
    <t>X</t>
  </si>
  <si>
    <t>0,11 €/m²</t>
  </si>
  <si>
    <t>360 Tage</t>
  </si>
  <si>
    <t>Entgelt (netto)</t>
  </si>
  <si>
    <t>=</t>
  </si>
  <si>
    <t>€</t>
  </si>
  <si>
    <t>19% MwSt.</t>
  </si>
  <si>
    <t>Gesamtbetrag</t>
  </si>
  <si>
    <t>Entgeltberechnung mit monatlicher Vorauszahlung</t>
  </si>
  <si>
    <t>0,13 €/m²</t>
  </si>
  <si>
    <t>30 Tage</t>
  </si>
  <si>
    <t>bei 2-motorigen Luftfahrzeugmustern</t>
  </si>
  <si>
    <t>zzgl. 19% MwSt.</t>
  </si>
  <si>
    <t>bei Ultraleicht-Luffahrzeugen</t>
  </si>
  <si>
    <t>für einen Unterstellplatz in der Luftfahrzeughalle Nr. 5</t>
  </si>
  <si>
    <t>0,10 €/m²</t>
  </si>
  <si>
    <t>0,12 €/m²</t>
  </si>
  <si>
    <t>0,1 €/m²</t>
  </si>
  <si>
    <t>für einen Unterstellplatz in der Luftfahrzeughalle Nr. 7</t>
  </si>
  <si>
    <t>0,14 €/m²</t>
  </si>
  <si>
    <t>für einen Unterstellplatz in der Luftfahrzeughalle Nr. 9</t>
  </si>
  <si>
    <t>0,15 €/m²</t>
  </si>
  <si>
    <t>ENTGELTBERECHNUNG FÜR TAGEWEISE UNTERSTELLUNG</t>
  </si>
  <si>
    <t>Nach Fläche:</t>
  </si>
  <si>
    <t>0,16 €/m²</t>
  </si>
  <si>
    <t>0,6,  0,75 bzw. 0,9 *</t>
  </si>
  <si>
    <t>0,17 €/m²</t>
  </si>
  <si>
    <t>0,18 €/m²</t>
  </si>
  <si>
    <t xml:space="preserve">                            am</t>
  </si>
  <si>
    <t>26382 Wilhelmshaven</t>
  </si>
  <si>
    <t>Luisenstraße 8</t>
  </si>
  <si>
    <r>
      <t>JadeWeser</t>
    </r>
    <r>
      <rPr>
        <b/>
        <i/>
        <sz val="10"/>
        <rFont val="Arial"/>
        <family val="2"/>
      </rPr>
      <t>AIRPORT</t>
    </r>
    <r>
      <rPr>
        <sz val="10"/>
        <rFont val="Arial"/>
        <family val="2"/>
      </rPr>
      <t xml:space="preserve"> GmbH</t>
    </r>
  </si>
  <si>
    <t>Dies entspricht einem monatlichen brutto-Entgelt von:</t>
  </si>
  <si>
    <t>Dies entspricht einem monatlichen bruttoEntgelt von:</t>
  </si>
  <si>
    <t>Gesamtbetrag (brutto)</t>
  </si>
  <si>
    <t>19 % MwSt.</t>
  </si>
  <si>
    <t>Hier bitte den Schachtelungsfaktor eintragen:</t>
  </si>
  <si>
    <r>
      <t>0,6</t>
    </r>
    <r>
      <rPr>
        <sz val="10"/>
        <rFont val="Arial"/>
        <family val="0"/>
      </rPr>
      <t xml:space="preserve"> für UL´s, </t>
    </r>
    <r>
      <rPr>
        <b/>
        <sz val="10"/>
        <color indexed="10"/>
        <rFont val="Arial"/>
        <family val="2"/>
      </rPr>
      <t>0,75</t>
    </r>
    <r>
      <rPr>
        <sz val="10"/>
        <rFont val="Arial"/>
        <family val="0"/>
      </rPr>
      <t xml:space="preserve"> für 1-mot. und </t>
    </r>
    <r>
      <rPr>
        <b/>
        <sz val="10"/>
        <color indexed="10"/>
        <rFont val="Arial"/>
        <family val="2"/>
      </rPr>
      <t>0,9</t>
    </r>
    <r>
      <rPr>
        <sz val="10"/>
        <rFont val="Arial"/>
        <family val="0"/>
      </rPr>
      <t xml:space="preserve"> für 2-mot.</t>
    </r>
  </si>
  <si>
    <t xml:space="preserve">*= </t>
  </si>
  <si>
    <t>(unverbindlich - nur zur Berechnung möglicher Unterstellentgelte)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</si>
</sst>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g&quot;"/>
    <numFmt numFmtId="165" formatCode="#,##0.00\ &quot;m&quot;"/>
  </numFmts>
  <fonts count="4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i/>
      <sz val="7"/>
      <name val="Arial"/>
      <family val="2"/>
    </font>
    <font>
      <i/>
      <sz val="10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i/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0" fillId="34" borderId="10" xfId="0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locked="0"/>
    </xf>
    <xf numFmtId="14" fontId="0" fillId="34" borderId="13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 locked="0"/>
    </xf>
    <xf numFmtId="3" fontId="0" fillId="34" borderId="13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2" fontId="0" fillId="34" borderId="13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2" fontId="6" fillId="0" borderId="15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36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0" fillId="37" borderId="1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</xdr:row>
      <xdr:rowOff>104775</xdr:rowOff>
    </xdr:from>
    <xdr:to>
      <xdr:col>5</xdr:col>
      <xdr:colOff>333375</xdr:colOff>
      <xdr:row>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485775"/>
          <a:ext cx="1647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8</xdr:col>
      <xdr:colOff>647700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7">
      <selection activeCell="D34" sqref="D34"/>
    </sheetView>
  </sheetViews>
  <sheetFormatPr defaultColWidth="11.421875" defaultRowHeight="12.75"/>
  <cols>
    <col min="1" max="1" width="19.00390625" style="1" customWidth="1"/>
    <col min="2" max="2" width="1.28515625" style="2" customWidth="1"/>
    <col min="3" max="3" width="2.421875" style="2" customWidth="1"/>
    <col min="4" max="4" width="13.8515625" style="2" customWidth="1"/>
    <col min="5" max="5" width="4.140625" style="2" customWidth="1"/>
    <col min="6" max="6" width="11.421875" style="2" customWidth="1"/>
    <col min="7" max="7" width="14.421875" style="2" customWidth="1"/>
    <col min="8" max="16384" width="11.421875" style="2" customWidth="1"/>
  </cols>
  <sheetData>
    <row r="1" spans="1:7" ht="15">
      <c r="A1" s="83" t="s">
        <v>0</v>
      </c>
      <c r="B1" s="83"/>
      <c r="C1" s="83"/>
      <c r="D1" s="83"/>
      <c r="E1" s="83"/>
      <c r="F1" s="83"/>
      <c r="G1" s="83"/>
    </row>
    <row r="2" spans="1:7" ht="15">
      <c r="A2" s="83" t="s">
        <v>1</v>
      </c>
      <c r="B2" s="83"/>
      <c r="C2" s="83"/>
      <c r="D2" s="83"/>
      <c r="E2" s="83"/>
      <c r="F2" s="83"/>
      <c r="G2" s="83"/>
    </row>
    <row r="3" spans="1:7" ht="15">
      <c r="A3" s="84" t="s">
        <v>64</v>
      </c>
      <c r="B3" s="84"/>
      <c r="C3" s="84"/>
      <c r="D3" s="84"/>
      <c r="E3" s="84"/>
      <c r="F3" s="84"/>
      <c r="G3" s="84"/>
    </row>
    <row r="4" ht="12.75"/>
    <row r="5" ht="12.75"/>
    <row r="6" ht="38.25" customHeight="1"/>
    <row r="7" ht="12.75">
      <c r="A7" s="3" t="s">
        <v>2</v>
      </c>
    </row>
    <row r="8" ht="12.75">
      <c r="A8" s="3" t="s">
        <v>75</v>
      </c>
    </row>
    <row r="9" ht="29.25" customHeight="1">
      <c r="A9" s="3"/>
    </row>
    <row r="11" spans="1:6" ht="12.75">
      <c r="A11" s="1" t="s">
        <v>3</v>
      </c>
      <c r="B11" s="1" t="s">
        <v>4</v>
      </c>
      <c r="C11" s="4"/>
      <c r="D11" s="5"/>
      <c r="E11" s="6"/>
      <c r="F11" s="7"/>
    </row>
    <row r="12" spans="2:4" ht="5.25" customHeight="1">
      <c r="B12" s="1"/>
      <c r="C12" s="4"/>
      <c r="D12" s="8"/>
    </row>
    <row r="13" spans="1:6" ht="12.75">
      <c r="A13" s="9" t="s">
        <v>5</v>
      </c>
      <c r="D13" s="5"/>
      <c r="E13" s="6"/>
      <c r="F13" s="7"/>
    </row>
    <row r="14" ht="12.75">
      <c r="D14" s="10"/>
    </row>
    <row r="15" spans="1:6" ht="12.75">
      <c r="A15" s="1" t="s">
        <v>6</v>
      </c>
      <c r="B15" s="1" t="s">
        <v>4</v>
      </c>
      <c r="D15" s="11"/>
      <c r="E15" s="6"/>
      <c r="F15" s="7"/>
    </row>
    <row r="16" spans="2:4" ht="12.75">
      <c r="B16" s="1"/>
      <c r="D16" s="8"/>
    </row>
    <row r="17" spans="1:6" ht="12.75">
      <c r="A17" s="1" t="s">
        <v>7</v>
      </c>
      <c r="B17" s="1" t="s">
        <v>4</v>
      </c>
      <c r="D17" s="5"/>
      <c r="E17" s="6"/>
      <c r="F17" s="7"/>
    </row>
    <row r="18" spans="2:6" ht="12.75">
      <c r="B18" s="1"/>
      <c r="D18" s="4"/>
      <c r="E18" s="4"/>
      <c r="F18" s="4"/>
    </row>
    <row r="19" spans="1:6" ht="12.75">
      <c r="A19" s="1" t="s">
        <v>8</v>
      </c>
      <c r="B19" s="1" t="s">
        <v>4</v>
      </c>
      <c r="D19" s="12"/>
      <c r="E19" s="4"/>
      <c r="F19" s="13" t="s">
        <v>9</v>
      </c>
    </row>
    <row r="20" spans="2:6" ht="12.75">
      <c r="B20" s="1"/>
      <c r="D20" s="4"/>
      <c r="E20" s="4"/>
      <c r="F20" s="4"/>
    </row>
    <row r="21" spans="2:6" ht="12.75">
      <c r="B21" s="1"/>
      <c r="D21" s="4"/>
      <c r="E21" s="4"/>
      <c r="F21" s="4"/>
    </row>
    <row r="22" spans="1:6" ht="12.75">
      <c r="A22" s="14" t="s">
        <v>10</v>
      </c>
      <c r="B22" s="1"/>
      <c r="D22" s="4"/>
      <c r="E22" s="4"/>
      <c r="F22" s="4"/>
    </row>
    <row r="23" spans="2:6" ht="12.75">
      <c r="B23" s="1"/>
      <c r="D23" s="4"/>
      <c r="E23" s="4"/>
      <c r="F23" s="4"/>
    </row>
    <row r="24" spans="1:6" ht="12.75">
      <c r="A24" s="1" t="s">
        <v>11</v>
      </c>
      <c r="B24" s="1" t="s">
        <v>4</v>
      </c>
      <c r="D24" s="15"/>
      <c r="E24" s="4"/>
      <c r="F24" s="13" t="s">
        <v>12</v>
      </c>
    </row>
    <row r="25" spans="2:6" ht="12.75">
      <c r="B25" s="1"/>
      <c r="D25" s="4"/>
      <c r="E25" s="4"/>
      <c r="F25" s="4"/>
    </row>
    <row r="26" spans="1:6" ht="12.75">
      <c r="A26" s="1" t="s">
        <v>13</v>
      </c>
      <c r="B26" s="1" t="s">
        <v>4</v>
      </c>
      <c r="D26" s="15"/>
      <c r="E26" s="4"/>
      <c r="F26" s="13" t="s">
        <v>14</v>
      </c>
    </row>
    <row r="27" ht="12.75">
      <c r="B27" s="1"/>
    </row>
    <row r="28" spans="1:6" ht="12.75">
      <c r="A28" s="1" t="s">
        <v>15</v>
      </c>
      <c r="B28" s="1" t="s">
        <v>4</v>
      </c>
      <c r="D28" s="16">
        <v>1178</v>
      </c>
      <c r="E28" s="2" t="s">
        <v>16</v>
      </c>
      <c r="F28" s="17" t="s">
        <v>17</v>
      </c>
    </row>
    <row r="29" spans="2:6" ht="12.75">
      <c r="B29" s="1"/>
      <c r="D29" s="4"/>
      <c r="F29" s="17"/>
    </row>
    <row r="30" spans="1:6" ht="12.75">
      <c r="A30" s="1" t="s">
        <v>18</v>
      </c>
      <c r="B30" s="1" t="s">
        <v>4</v>
      </c>
      <c r="D30" s="66">
        <f>ROUNDUP(SUM(D28/100),0)</f>
        <v>12</v>
      </c>
      <c r="F30" s="17"/>
    </row>
    <row r="31" spans="2:6" ht="12.75">
      <c r="B31" s="1"/>
      <c r="D31" s="4"/>
      <c r="F31" s="17"/>
    </row>
    <row r="32" spans="1:6" ht="12.75">
      <c r="A32" s="1" t="s">
        <v>19</v>
      </c>
      <c r="B32" s="1" t="s">
        <v>4</v>
      </c>
      <c r="D32" s="18">
        <v>8</v>
      </c>
      <c r="E32" s="2" t="s">
        <v>20</v>
      </c>
      <c r="F32" s="17" t="s">
        <v>21</v>
      </c>
    </row>
    <row r="33" spans="2:4" ht="12.75">
      <c r="B33" s="1"/>
      <c r="D33" s="19"/>
    </row>
    <row r="34" spans="1:6" ht="12.75">
      <c r="A34" s="1" t="s">
        <v>22</v>
      </c>
      <c r="B34" s="1" t="s">
        <v>4</v>
      </c>
      <c r="D34" s="18">
        <v>10</v>
      </c>
      <c r="E34" s="2" t="s">
        <v>20</v>
      </c>
      <c r="F34" s="17" t="s">
        <v>21</v>
      </c>
    </row>
  </sheetData>
  <sheetProtection password="C9FD" sheet="1" objects="1" scenarios="1"/>
  <mergeCells count="3">
    <mergeCell ref="A1:G1"/>
    <mergeCell ref="A2:G2"/>
    <mergeCell ref="A3:G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37" sqref="A37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54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49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52</v>
      </c>
      <c r="J32" s="43" t="s">
        <v>36</v>
      </c>
      <c r="K32" s="44">
        <v>0.6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1742.5210084033613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331.0789915966386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SUM(D32*F32*K32*360*0.12)</f>
        <v>2073.6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172.79999999999998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55</v>
      </c>
      <c r="J42" s="43" t="s">
        <v>36</v>
      </c>
      <c r="K42" s="44">
        <v>0.6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169.41176470588238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42</v>
      </c>
      <c r="E44" s="45"/>
      <c r="F44" s="45"/>
      <c r="G44" s="45"/>
      <c r="H44" s="45" t="s">
        <v>40</v>
      </c>
      <c r="I44" s="86">
        <f>SUM(I45-I43)</f>
        <v>32.188235294117646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SUM(D42*F42*K42*30*0.14)</f>
        <v>201.60000000000002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/>
  <headerFooter alignWithMargins="0">
    <oddFooter>&amp;CSeite &amp;P von &amp;N&amp;R&amp;6&amp;F,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A37" sqref="A37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56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45</v>
      </c>
      <c r="J32" s="43" t="s">
        <v>36</v>
      </c>
      <c r="K32" s="44">
        <v>0.75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2359.6638655462184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448.3361344537816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SUM(D32*F32*K32*360*0.13)</f>
        <v>2808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234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57</v>
      </c>
      <c r="J42" s="43" t="s">
        <v>36</v>
      </c>
      <c r="K42" s="44">
        <v>0.75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226.89075630252103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42</v>
      </c>
      <c r="E44" s="45"/>
      <c r="F44" s="45"/>
      <c r="G44" s="45"/>
      <c r="H44" s="45" t="s">
        <v>40</v>
      </c>
      <c r="I44" s="86">
        <f>SUM(I45-I43)</f>
        <v>43.10924369747897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SUM(D42*F42*K42*30*0.15)</f>
        <v>270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/>
  <headerFooter alignWithMargins="0">
    <oddFooter>&amp;CSeite &amp;P von &amp;N&amp;R&amp;6&amp;F,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37" sqref="A37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56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47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45</v>
      </c>
      <c r="J32" s="43" t="s">
        <v>36</v>
      </c>
      <c r="K32" s="44">
        <v>0.9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2831.5966386554624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538.0033613445376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SUM(D32*F32*K32*360*0.13)</f>
        <v>3369.6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280.8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57</v>
      </c>
      <c r="J42" s="43" t="s">
        <v>36</v>
      </c>
      <c r="K42" s="44">
        <v>0.9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272.2689075630252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48</v>
      </c>
      <c r="E44" s="45"/>
      <c r="F44" s="45"/>
      <c r="G44" s="45"/>
      <c r="H44" s="45" t="s">
        <v>40</v>
      </c>
      <c r="I44" s="86">
        <f>SUM(I45-I43)</f>
        <v>51.73109243697479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SUM(D42*F42*K42*30*0.15)</f>
        <v>324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/>
  <headerFooter alignWithMargins="0">
    <oddFooter>&amp;CSeite &amp;P von &amp;N&amp;R&amp;6&amp;F,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PageLayoutView="0" workbookViewId="0" topLeftCell="A7">
      <selection activeCell="L7" sqref="L7:M7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140625" style="21" customWidth="1"/>
    <col min="14" max="16384" width="11.421875" style="2" customWidth="1"/>
  </cols>
  <sheetData>
    <row r="1" spans="1:9" ht="14.25">
      <c r="A1" s="69" t="s">
        <v>67</v>
      </c>
      <c r="B1" s="22"/>
      <c r="G1" s="71"/>
      <c r="H1" s="71"/>
      <c r="I1" s="71"/>
    </row>
    <row r="2" spans="1:9" ht="14.25">
      <c r="A2" s="68" t="s">
        <v>66</v>
      </c>
      <c r="B2" s="22"/>
      <c r="G2" s="71"/>
      <c r="H2" s="71"/>
      <c r="I2" s="71"/>
    </row>
    <row r="3" spans="1:9" ht="12.75">
      <c r="A3" s="67" t="s">
        <v>65</v>
      </c>
      <c r="G3" s="71"/>
      <c r="H3" s="71"/>
      <c r="I3" s="71"/>
    </row>
    <row r="4" spans="7:9" ht="12.75">
      <c r="G4" s="71"/>
      <c r="H4" s="71"/>
      <c r="I4" s="71"/>
    </row>
    <row r="5" spans="1:9" ht="15">
      <c r="A5" s="23" t="s">
        <v>23</v>
      </c>
      <c r="B5" s="24"/>
      <c r="C5" s="24"/>
      <c r="D5" s="24"/>
      <c r="G5" s="71"/>
      <c r="H5" s="71"/>
      <c r="I5" s="71"/>
    </row>
    <row r="6" spans="1:13" ht="14.25">
      <c r="A6" s="24"/>
      <c r="B6" s="24"/>
      <c r="C6" s="24"/>
      <c r="D6" s="24"/>
      <c r="G6" s="70" t="s">
        <v>27</v>
      </c>
      <c r="H6" s="22"/>
      <c r="I6" s="22"/>
      <c r="J6" s="22"/>
      <c r="K6" s="26"/>
      <c r="L6" s="89">
        <f>Dateneingabe!D24</f>
        <v>0</v>
      </c>
      <c r="M6" s="89"/>
    </row>
    <row r="7" spans="1:13" ht="14.25">
      <c r="A7" s="72">
        <f>Dateneingabe!D11</f>
        <v>0</v>
      </c>
      <c r="B7" s="54"/>
      <c r="C7" s="54"/>
      <c r="D7" s="54"/>
      <c r="G7" s="70" t="s">
        <v>28</v>
      </c>
      <c r="H7" s="22"/>
      <c r="I7" s="22"/>
      <c r="J7" s="81"/>
      <c r="K7" s="81"/>
      <c r="L7" s="88">
        <f>Dateneingabe!D26</f>
        <v>0</v>
      </c>
      <c r="M7" s="88"/>
    </row>
    <row r="8" spans="1:13" s="27" customFormat="1" ht="15" customHeight="1">
      <c r="A8" s="53">
        <f>Dateneingabe!D13</f>
        <v>0</v>
      </c>
      <c r="B8" s="74"/>
      <c r="C8" s="74"/>
      <c r="D8" s="74"/>
      <c r="E8" s="26"/>
      <c r="F8" s="26"/>
      <c r="G8" s="70" t="s">
        <v>29</v>
      </c>
      <c r="H8" s="22"/>
      <c r="I8" s="22"/>
      <c r="J8" s="22"/>
      <c r="K8" s="26"/>
      <c r="L8" s="76"/>
      <c r="M8" s="76"/>
    </row>
    <row r="9" spans="1:13" s="27" customFormat="1" ht="15" customHeight="1">
      <c r="A9" s="73">
        <f>Dateneingabe!D15</f>
        <v>0</v>
      </c>
      <c r="B9" s="74"/>
      <c r="C9" s="74"/>
      <c r="D9" s="74"/>
      <c r="E9" s="26"/>
      <c r="F9" s="26"/>
      <c r="G9" s="70" t="s">
        <v>30</v>
      </c>
      <c r="H9" s="22"/>
      <c r="I9" s="22"/>
      <c r="J9" s="81"/>
      <c r="K9" s="31"/>
      <c r="L9" s="91">
        <f>Dateneingabe!D28</f>
        <v>1178</v>
      </c>
      <c r="M9" s="91"/>
    </row>
    <row r="10" spans="1:13" s="27" customFormat="1" ht="15" customHeight="1">
      <c r="A10" s="75"/>
      <c r="B10" s="76"/>
      <c r="C10" s="76"/>
      <c r="D10" s="76"/>
      <c r="E10" s="26"/>
      <c r="F10" s="26"/>
      <c r="G10" s="70" t="s">
        <v>31</v>
      </c>
      <c r="H10" s="22"/>
      <c r="I10" s="34"/>
      <c r="J10" s="22"/>
      <c r="K10" s="26"/>
      <c r="L10" s="92">
        <f>Dateneingabe!D32</f>
        <v>8</v>
      </c>
      <c r="M10" s="92"/>
    </row>
    <row r="11" spans="1:13" s="27" customFormat="1" ht="15" customHeight="1">
      <c r="A11" s="55">
        <f>Dateneingabe!D17</f>
        <v>0</v>
      </c>
      <c r="B11" s="74"/>
      <c r="C11" s="74"/>
      <c r="D11" s="74"/>
      <c r="E11" s="26"/>
      <c r="F11" s="26"/>
      <c r="G11" s="70" t="s">
        <v>32</v>
      </c>
      <c r="H11" s="22"/>
      <c r="I11" s="34"/>
      <c r="J11" s="22"/>
      <c r="K11" s="26"/>
      <c r="L11" s="92">
        <f>Dateneingabe!D34</f>
        <v>10</v>
      </c>
      <c r="M11" s="92"/>
    </row>
    <row r="12" spans="5:13" ht="12.75">
      <c r="E12" s="82" t="s">
        <v>74</v>
      </c>
      <c r="F12" s="78" t="s">
        <v>72</v>
      </c>
      <c r="M12" s="80">
        <v>0.75</v>
      </c>
    </row>
    <row r="13" ht="12.75">
      <c r="F13" s="79" t="s">
        <v>73</v>
      </c>
    </row>
    <row r="14" ht="12.75">
      <c r="F14" s="78"/>
    </row>
    <row r="15" spans="1:13" s="30" customFormat="1" ht="15.75">
      <c r="A15" s="90" t="s">
        <v>58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7" ht="15.75">
      <c r="A17" s="56" t="s">
        <v>25</v>
      </c>
    </row>
    <row r="19" spans="1:13" ht="21.75" customHeight="1">
      <c r="A19" s="40" t="s">
        <v>59</v>
      </c>
      <c r="B19" s="37"/>
      <c r="C19" s="37"/>
      <c r="D19" s="57">
        <f>L10</f>
        <v>8</v>
      </c>
      <c r="E19" s="42" t="s">
        <v>35</v>
      </c>
      <c r="F19" s="57">
        <f>L11</f>
        <v>10</v>
      </c>
      <c r="G19" s="42" t="s">
        <v>20</v>
      </c>
      <c r="H19" s="42" t="s">
        <v>36</v>
      </c>
      <c r="I19" s="43" t="s">
        <v>60</v>
      </c>
      <c r="J19" s="43" t="s">
        <v>36</v>
      </c>
      <c r="K19" s="58" t="s">
        <v>61</v>
      </c>
      <c r="L19" s="42"/>
      <c r="M19" s="42"/>
    </row>
    <row r="20" spans="1:13" ht="21.75" customHeight="1">
      <c r="A20" s="77" t="s">
        <v>71</v>
      </c>
      <c r="B20" s="39"/>
      <c r="C20" s="39"/>
      <c r="D20" s="39"/>
      <c r="E20" s="45"/>
      <c r="F20" s="45"/>
      <c r="G20" s="45"/>
      <c r="H20" s="45" t="s">
        <v>40</v>
      </c>
      <c r="I20" s="86">
        <f>SUM((I22/-1.19)+I22)</f>
        <v>1.5327731092436974</v>
      </c>
      <c r="J20" s="86"/>
      <c r="K20" s="86"/>
      <c r="L20" s="47" t="s">
        <v>41</v>
      </c>
      <c r="M20" s="45"/>
    </row>
    <row r="21" spans="1:13" ht="13.5" customHeight="1">
      <c r="A21" s="37"/>
      <c r="B21" s="39"/>
      <c r="C21" s="39"/>
      <c r="D21" s="39"/>
      <c r="E21" s="45"/>
      <c r="F21" s="45"/>
      <c r="G21" s="45"/>
      <c r="H21" s="45"/>
      <c r="I21" s="46"/>
      <c r="J21" s="46"/>
      <c r="K21" s="47"/>
      <c r="L21" s="47"/>
      <c r="M21" s="45"/>
    </row>
    <row r="22" spans="1:13" ht="21.75" customHeight="1" thickBot="1">
      <c r="A22" s="48" t="s">
        <v>70</v>
      </c>
      <c r="B22" s="48"/>
      <c r="C22" s="49"/>
      <c r="D22" s="49"/>
      <c r="E22" s="50"/>
      <c r="F22" s="50"/>
      <c r="G22" s="50"/>
      <c r="H22" s="50" t="s">
        <v>40</v>
      </c>
      <c r="I22" s="85">
        <f>SUM(D19*F19*0.16*M12)</f>
        <v>9.600000000000001</v>
      </c>
      <c r="J22" s="85"/>
      <c r="K22" s="85"/>
      <c r="L22" s="51" t="s">
        <v>41</v>
      </c>
      <c r="M22" s="50"/>
    </row>
    <row r="23" ht="13.5" thickTop="1"/>
    <row r="24" spans="1:13" ht="12.75">
      <c r="A24" s="59"/>
      <c r="B24" s="59"/>
      <c r="C24" s="59"/>
      <c r="D24" s="59"/>
      <c r="E24" s="60"/>
      <c r="F24" s="60"/>
      <c r="G24" s="60"/>
      <c r="H24" s="60"/>
      <c r="I24" s="60"/>
      <c r="J24" s="60"/>
      <c r="K24" s="60"/>
      <c r="L24" s="60"/>
      <c r="M24" s="60"/>
    </row>
    <row r="25" ht="15.75">
      <c r="A25" s="56" t="s">
        <v>50</v>
      </c>
    </row>
    <row r="27" spans="1:13" ht="21.75" customHeight="1">
      <c r="A27" s="40" t="s">
        <v>59</v>
      </c>
      <c r="B27" s="37"/>
      <c r="C27" s="37"/>
      <c r="D27" s="57">
        <f>L10</f>
        <v>8</v>
      </c>
      <c r="E27" s="42" t="s">
        <v>35</v>
      </c>
      <c r="F27" s="57">
        <f>L11</f>
        <v>10</v>
      </c>
      <c r="G27" s="42" t="s">
        <v>20</v>
      </c>
      <c r="H27" s="42" t="s">
        <v>36</v>
      </c>
      <c r="I27" s="43" t="s">
        <v>57</v>
      </c>
      <c r="J27" s="43" t="s">
        <v>36</v>
      </c>
      <c r="K27" s="58" t="s">
        <v>61</v>
      </c>
      <c r="L27" s="42"/>
      <c r="M27" s="42"/>
    </row>
    <row r="28" spans="1:13" ht="21.75" customHeight="1">
      <c r="A28" s="77" t="s">
        <v>71</v>
      </c>
      <c r="B28" s="39"/>
      <c r="C28" s="39"/>
      <c r="D28" s="39"/>
      <c r="E28" s="45"/>
      <c r="F28" s="45"/>
      <c r="G28" s="45"/>
      <c r="H28" s="45" t="s">
        <v>40</v>
      </c>
      <c r="I28" s="86">
        <f>SUM((I30/-1.19)+I30)</f>
        <v>1.4369747899159657</v>
      </c>
      <c r="J28" s="86"/>
      <c r="K28" s="86"/>
      <c r="L28" s="47" t="s">
        <v>41</v>
      </c>
      <c r="M28" s="45"/>
    </row>
    <row r="29" spans="1:13" ht="21.75" customHeight="1">
      <c r="A29" s="37"/>
      <c r="B29" s="39"/>
      <c r="C29" s="39"/>
      <c r="D29" s="39"/>
      <c r="E29" s="45"/>
      <c r="F29" s="45"/>
      <c r="G29" s="45"/>
      <c r="H29" s="45"/>
      <c r="I29" s="46"/>
      <c r="J29" s="46"/>
      <c r="K29" s="47"/>
      <c r="L29" s="47"/>
      <c r="M29" s="45"/>
    </row>
    <row r="30" spans="1:13" ht="21.75" customHeight="1">
      <c r="A30" s="48" t="s">
        <v>70</v>
      </c>
      <c r="B30" s="48"/>
      <c r="C30" s="49"/>
      <c r="D30" s="49"/>
      <c r="E30" s="50"/>
      <c r="F30" s="50"/>
      <c r="G30" s="50"/>
      <c r="H30" s="50" t="s">
        <v>40</v>
      </c>
      <c r="I30" s="85">
        <f>SUM(D27*F27*0.15*M$12)</f>
        <v>9</v>
      </c>
      <c r="J30" s="85"/>
      <c r="K30" s="85"/>
      <c r="L30" s="51" t="s">
        <v>41</v>
      </c>
      <c r="M30" s="50"/>
    </row>
    <row r="32" spans="1:13" ht="12.75">
      <c r="A32" s="59"/>
      <c r="B32" s="59"/>
      <c r="C32" s="59"/>
      <c r="D32" s="59"/>
      <c r="E32" s="60"/>
      <c r="F32" s="60"/>
      <c r="G32" s="60"/>
      <c r="H32" s="60"/>
      <c r="I32" s="60"/>
      <c r="J32" s="60"/>
      <c r="K32" s="60"/>
      <c r="L32" s="60"/>
      <c r="M32" s="60"/>
    </row>
    <row r="33" ht="15.75">
      <c r="A33" s="56" t="s">
        <v>54</v>
      </c>
    </row>
    <row r="35" spans="1:13" ht="21.75" customHeight="1">
      <c r="A35" s="40" t="s">
        <v>59</v>
      </c>
      <c r="B35" s="37"/>
      <c r="C35" s="37"/>
      <c r="D35" s="57">
        <f>L10</f>
        <v>8</v>
      </c>
      <c r="E35" s="42" t="s">
        <v>35</v>
      </c>
      <c r="F35" s="57">
        <f>L11</f>
        <v>10</v>
      </c>
      <c r="G35" s="42" t="s">
        <v>20</v>
      </c>
      <c r="H35" s="42" t="s">
        <v>36</v>
      </c>
      <c r="I35" s="43" t="s">
        <v>62</v>
      </c>
      <c r="J35" s="43" t="s">
        <v>36</v>
      </c>
      <c r="K35" s="58" t="s">
        <v>61</v>
      </c>
      <c r="L35" s="42"/>
      <c r="M35" s="42"/>
    </row>
    <row r="36" spans="1:13" ht="21.75" customHeight="1">
      <c r="A36" s="77" t="s">
        <v>71</v>
      </c>
      <c r="B36" s="39"/>
      <c r="C36" s="39"/>
      <c r="D36" s="39"/>
      <c r="E36" s="45"/>
      <c r="F36" s="45"/>
      <c r="G36" s="45"/>
      <c r="H36" s="45" t="s">
        <v>40</v>
      </c>
      <c r="I36" s="86">
        <f>SUM((I38/-1.19)+I38)</f>
        <v>1.4369747899159657</v>
      </c>
      <c r="J36" s="86"/>
      <c r="K36" s="86"/>
      <c r="L36" s="47" t="s">
        <v>41</v>
      </c>
      <c r="M36" s="45"/>
    </row>
    <row r="37" spans="1:13" ht="15">
      <c r="A37" s="37"/>
      <c r="B37" s="39"/>
      <c r="C37" s="39"/>
      <c r="D37" s="39"/>
      <c r="E37" s="45"/>
      <c r="F37" s="45"/>
      <c r="G37" s="45"/>
      <c r="H37" s="45"/>
      <c r="I37" s="46"/>
      <c r="J37" s="46"/>
      <c r="K37" s="47"/>
      <c r="L37" s="47"/>
      <c r="M37" s="45"/>
    </row>
    <row r="38" spans="1:13" ht="21.75" customHeight="1">
      <c r="A38" s="48" t="s">
        <v>70</v>
      </c>
      <c r="B38" s="48"/>
      <c r="C38" s="49"/>
      <c r="D38" s="49"/>
      <c r="E38" s="50"/>
      <c r="F38" s="50"/>
      <c r="G38" s="50"/>
      <c r="H38" s="50" t="s">
        <v>40</v>
      </c>
      <c r="I38" s="85">
        <f>SUM(D35*F35*0.15*M$12)</f>
        <v>9</v>
      </c>
      <c r="J38" s="85"/>
      <c r="K38" s="85"/>
      <c r="L38" s="51" t="s">
        <v>41</v>
      </c>
      <c r="M38" s="50"/>
    </row>
    <row r="39" spans="1:13" ht="15">
      <c r="A39" s="61"/>
      <c r="B39" s="61"/>
      <c r="C39" s="62"/>
      <c r="D39" s="62"/>
      <c r="E39" s="63"/>
      <c r="F39" s="63"/>
      <c r="G39" s="63"/>
      <c r="H39" s="63"/>
      <c r="I39" s="64"/>
      <c r="J39" s="64"/>
      <c r="K39" s="65"/>
      <c r="L39" s="65"/>
      <c r="M39" s="63"/>
    </row>
    <row r="40" spans="1:13" ht="12.75">
      <c r="A40" s="59"/>
      <c r="B40" s="59"/>
      <c r="C40" s="59"/>
      <c r="D40" s="59"/>
      <c r="E40" s="60"/>
      <c r="F40" s="60"/>
      <c r="G40" s="60"/>
      <c r="H40" s="60"/>
      <c r="I40" s="60"/>
      <c r="J40" s="60"/>
      <c r="K40" s="60"/>
      <c r="L40" s="60"/>
      <c r="M40" s="60"/>
    </row>
    <row r="41" ht="15.75">
      <c r="A41" s="56" t="s">
        <v>56</v>
      </c>
    </row>
    <row r="43" spans="1:13" ht="21.75" customHeight="1">
      <c r="A43" s="40" t="s">
        <v>59</v>
      </c>
      <c r="B43" s="37"/>
      <c r="C43" s="37"/>
      <c r="D43" s="57">
        <f>L10</f>
        <v>8</v>
      </c>
      <c r="E43" s="42" t="s">
        <v>35</v>
      </c>
      <c r="F43" s="57">
        <f>L11</f>
        <v>10</v>
      </c>
      <c r="G43" s="42" t="s">
        <v>20</v>
      </c>
      <c r="H43" s="42" t="s">
        <v>36</v>
      </c>
      <c r="I43" s="43" t="s">
        <v>63</v>
      </c>
      <c r="J43" s="43" t="s">
        <v>36</v>
      </c>
      <c r="K43" s="58" t="s">
        <v>61</v>
      </c>
      <c r="L43" s="42"/>
      <c r="M43" s="42"/>
    </row>
    <row r="44" spans="1:13" ht="21.75" customHeight="1">
      <c r="A44" s="77" t="s">
        <v>71</v>
      </c>
      <c r="B44" s="39"/>
      <c r="C44" s="39"/>
      <c r="D44" s="39"/>
      <c r="E44" s="45"/>
      <c r="F44" s="45"/>
      <c r="G44" s="45"/>
      <c r="H44" s="45" t="s">
        <v>40</v>
      </c>
      <c r="I44" s="86">
        <f>SUM((I46/-1.19)+I46)</f>
        <v>1.4369747899159657</v>
      </c>
      <c r="J44" s="86"/>
      <c r="K44" s="86"/>
      <c r="L44" s="47" t="s">
        <v>41</v>
      </c>
      <c r="M44" s="45"/>
    </row>
    <row r="45" spans="1:13" ht="15">
      <c r="A45" s="37"/>
      <c r="B45" s="39"/>
      <c r="C45" s="39"/>
      <c r="D45" s="39"/>
      <c r="E45" s="45"/>
      <c r="F45" s="45"/>
      <c r="G45" s="45"/>
      <c r="H45" s="45"/>
      <c r="I45" s="46"/>
      <c r="J45" s="46"/>
      <c r="K45" s="47"/>
      <c r="L45" s="47"/>
      <c r="M45" s="45"/>
    </row>
    <row r="46" spans="1:13" ht="21.75" customHeight="1" thickBot="1">
      <c r="A46" s="48" t="s">
        <v>70</v>
      </c>
      <c r="B46" s="48"/>
      <c r="C46" s="49"/>
      <c r="D46" s="49"/>
      <c r="E46" s="50"/>
      <c r="F46" s="50"/>
      <c r="G46" s="50"/>
      <c r="H46" s="50" t="s">
        <v>40</v>
      </c>
      <c r="I46" s="85">
        <f>SUM(D43*F43*0.15*M$12)</f>
        <v>9</v>
      </c>
      <c r="J46" s="85"/>
      <c r="K46" s="85"/>
      <c r="L46" s="51" t="s">
        <v>41</v>
      </c>
      <c r="M46" s="50"/>
    </row>
    <row r="47" ht="13.5" thickTop="1"/>
  </sheetData>
  <sheetProtection password="C9FD" sheet="1" objects="1" scenarios="1"/>
  <mergeCells count="14">
    <mergeCell ref="L7:M7"/>
    <mergeCell ref="L6:M6"/>
    <mergeCell ref="I22:K22"/>
    <mergeCell ref="I20:K20"/>
    <mergeCell ref="A15:M15"/>
    <mergeCell ref="L9:M9"/>
    <mergeCell ref="L10:M10"/>
    <mergeCell ref="L11:M11"/>
    <mergeCell ref="I44:K44"/>
    <mergeCell ref="I46:K46"/>
    <mergeCell ref="I28:K28"/>
    <mergeCell ref="I30:K30"/>
    <mergeCell ref="I36:K36"/>
    <mergeCell ref="I38:K38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r:id="rId2"/>
  <headerFooter alignWithMargins="0">
    <oddFooter>&amp;CSeite &amp;P von &amp;N&amp;R&amp;6&amp;F,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34">
      <selection activeCell="A6" sqref="A6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25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37</v>
      </c>
      <c r="J32" s="43" t="s">
        <v>36</v>
      </c>
      <c r="K32" s="44">
        <v>0.75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1996.638655462185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379.36134453781506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SUM(D32*F32*K32*360*0.11)</f>
        <v>2376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198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45</v>
      </c>
      <c r="J42" s="43" t="s">
        <v>36</v>
      </c>
      <c r="K42" s="44">
        <v>0.75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196.6386554621849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42</v>
      </c>
      <c r="E44" s="45"/>
      <c r="F44" s="45"/>
      <c r="G44" s="45"/>
      <c r="H44" s="45" t="s">
        <v>40</v>
      </c>
      <c r="I44" s="86">
        <f>SUM(I45-I43)</f>
        <v>37.361344537815114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SUM(D42*F42*K42*30*0.13)</f>
        <v>234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 r:id="rId2"/>
  <headerFooter alignWithMargins="0">
    <oddFooter>&amp;CSeite &amp;P von &amp;N&amp;R&amp;6&amp;F,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G30" sqref="G30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25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47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37</v>
      </c>
      <c r="J32" s="43" t="s">
        <v>36</v>
      </c>
      <c r="K32" s="44">
        <v>0.9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2395.9663865546217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455.23361344537807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SUM(D32*F32*K32*360*0.11)</f>
        <v>2851.2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237.6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45</v>
      </c>
      <c r="J42" s="43" t="s">
        <v>36</v>
      </c>
      <c r="K42" s="44">
        <v>0.9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235.96638655462186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48</v>
      </c>
      <c r="E44" s="45"/>
      <c r="F44" s="45"/>
      <c r="G44" s="45"/>
      <c r="H44" s="45" t="s">
        <v>40</v>
      </c>
      <c r="I44" s="86">
        <f>SUM(I45-I43)</f>
        <v>44.83361344537815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SUM(D42*F42*K42*30*0.13)</f>
        <v>280.8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/>
  <headerFooter alignWithMargins="0">
    <oddFooter>&amp;CSeite &amp;P von &amp;N&amp;R&amp;6&amp;F,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19" sqref="A19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25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49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37</v>
      </c>
      <c r="J32" s="43" t="s">
        <v>36</v>
      </c>
      <c r="K32" s="44">
        <v>0.6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1597.310924369748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303.48907563025205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SUM(D32*F32*K32*360*0.11)</f>
        <v>1900.8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158.4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45</v>
      </c>
      <c r="J42" s="43" t="s">
        <v>36</v>
      </c>
      <c r="K42" s="44">
        <v>0.6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157.3109243697479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42</v>
      </c>
      <c r="E44" s="45"/>
      <c r="F44" s="45"/>
      <c r="G44" s="45"/>
      <c r="H44" s="45" t="s">
        <v>40</v>
      </c>
      <c r="I44" s="86">
        <f>SUM(I45-I43)</f>
        <v>29.88907563025211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SUM(D42*F42*K42*30*0.13)</f>
        <v>187.20000000000002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/>
  <headerFooter alignWithMargins="0">
    <oddFooter>&amp;CSeite &amp;P von &amp;N&amp;R&amp;6&amp;F,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14" sqref="A14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50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51</v>
      </c>
      <c r="J32" s="43" t="s">
        <v>36</v>
      </c>
      <c r="K32" s="44">
        <v>0.75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1815.1260504201682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344.8739495798318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SUM(D32*F32*K32*360*0.1)</f>
        <v>2160</v>
      </c>
      <c r="J35" s="85"/>
      <c r="K35" s="85"/>
      <c r="L35" s="51" t="s">
        <v>41</v>
      </c>
      <c r="M35" s="50"/>
    </row>
    <row r="36" spans="1:12" ht="12.75">
      <c r="A36" s="67" t="s">
        <v>69</v>
      </c>
      <c r="I36" s="52">
        <f>SUM(I35/12)</f>
        <v>180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52</v>
      </c>
      <c r="J42" s="43" t="s">
        <v>36</v>
      </c>
      <c r="K42" s="44">
        <v>0.75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181.51260504201682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42</v>
      </c>
      <c r="E44" s="45"/>
      <c r="F44" s="45"/>
      <c r="G44" s="45"/>
      <c r="H44" s="45" t="s">
        <v>40</v>
      </c>
      <c r="I44" s="86">
        <f>SUM(I45-I43)</f>
        <v>34.487394957983184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SUM(D42*F42*K42*30*0.12)</f>
        <v>216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/>
  <headerFooter alignWithMargins="0">
    <oddFooter>&amp;CSeite &amp;P von &amp;N&amp;R&amp;6&amp;F,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50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47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51</v>
      </c>
      <c r="J32" s="43" t="s">
        <v>36</v>
      </c>
      <c r="K32" s="44">
        <v>0.9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2178.1512605042017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413.8487394957983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SUM(D32*F32*K32*360*0.1)</f>
        <v>2592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216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52</v>
      </c>
      <c r="J42" s="43" t="s">
        <v>36</v>
      </c>
      <c r="K42" s="44">
        <v>0.9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217.81512605042016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48</v>
      </c>
      <c r="E44" s="45"/>
      <c r="F44" s="45"/>
      <c r="G44" s="45"/>
      <c r="H44" s="45" t="s">
        <v>40</v>
      </c>
      <c r="I44" s="86">
        <f>SUM(I45-I43)</f>
        <v>41.38487394957983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SUM(D42*F42*K42*30*0.12)</f>
        <v>259.2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/>
  <headerFooter alignWithMargins="0">
    <oddFooter>&amp;CSeite &amp;P von &amp;N&amp;R&amp;6&amp;F,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19" sqref="A19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50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49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53</v>
      </c>
      <c r="J32" s="43" t="s">
        <v>36</v>
      </c>
      <c r="K32" s="44">
        <v>0.6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1452.1008403361345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275.8991596638655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SUM(D32*F32*K32*360*0.1)</f>
        <v>1728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144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52</v>
      </c>
      <c r="J42" s="43" t="s">
        <v>36</v>
      </c>
      <c r="K42" s="44">
        <v>0.6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145.21008403361344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42</v>
      </c>
      <c r="E44" s="45"/>
      <c r="F44" s="45"/>
      <c r="G44" s="45"/>
      <c r="H44" s="45" t="s">
        <v>40</v>
      </c>
      <c r="I44" s="86">
        <f>SUM(I45-I43)</f>
        <v>27.589915966386542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SUM(D42*F42*K42*30*0.12)</f>
        <v>172.79999999999998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/>
  <headerFooter alignWithMargins="0">
    <oddFooter>&amp;CSeite &amp;P von &amp;N&amp;R&amp;6&amp;F,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19" sqref="A19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54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52</v>
      </c>
      <c r="J32" s="43" t="s">
        <v>36</v>
      </c>
      <c r="K32" s="44">
        <v>0.75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2178.1512605042017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413.8487394957983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SUM(D32*F32*K32*360*0.12)</f>
        <v>2592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216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55</v>
      </c>
      <c r="J42" s="43" t="s">
        <v>36</v>
      </c>
      <c r="K42" s="44">
        <v>0.75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211.76470588235298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42</v>
      </c>
      <c r="E44" s="45"/>
      <c r="F44" s="45"/>
      <c r="G44" s="45"/>
      <c r="H44" s="45" t="s">
        <v>40</v>
      </c>
      <c r="I44" s="86">
        <f>SUM(I45-I43)</f>
        <v>40.235294117647044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SUM(D42*F42*K42*30*0.14)</f>
        <v>252.00000000000003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/>
  <headerFooter alignWithMargins="0">
    <oddFooter>&amp;CSeite &amp;P von &amp;N&amp;R&amp;6&amp;F,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selection activeCell="A37" sqref="A37"/>
    </sheetView>
  </sheetViews>
  <sheetFormatPr defaultColWidth="11.421875" defaultRowHeight="12.75"/>
  <cols>
    <col min="1" max="1" width="4.7109375" style="20" customWidth="1"/>
    <col min="2" max="2" width="10.00390625" style="20" customWidth="1"/>
    <col min="3" max="3" width="6.57421875" style="20" customWidth="1"/>
    <col min="4" max="4" width="7.7109375" style="20" customWidth="1"/>
    <col min="5" max="5" width="10.00390625" style="21" customWidth="1"/>
    <col min="6" max="6" width="7.7109375" style="21" customWidth="1"/>
    <col min="7" max="7" width="2.57421875" style="21" customWidth="1"/>
    <col min="8" max="8" width="2.28125" style="21" customWidth="1"/>
    <col min="9" max="9" width="11.421875" style="21" customWidth="1"/>
    <col min="10" max="10" width="3.7109375" style="21" customWidth="1"/>
    <col min="11" max="11" width="5.00390625" style="21" customWidth="1"/>
    <col min="12" max="12" width="4.421875" style="21" customWidth="1"/>
    <col min="13" max="13" width="10.7109375" style="21" customWidth="1"/>
    <col min="14" max="16384" width="11.421875" style="2" customWidth="1"/>
  </cols>
  <sheetData>
    <row r="1" spans="1:2" ht="14.25">
      <c r="A1" s="69" t="s">
        <v>67</v>
      </c>
      <c r="B1" s="22"/>
    </row>
    <row r="2" spans="1:2" ht="14.25">
      <c r="A2" s="68" t="s">
        <v>66</v>
      </c>
      <c r="B2" s="22"/>
    </row>
    <row r="3" ht="12.75">
      <c r="A3" s="67" t="s">
        <v>65</v>
      </c>
    </row>
    <row r="4" ht="12.75"/>
    <row r="5" spans="1:4" ht="15">
      <c r="A5" s="23" t="s">
        <v>23</v>
      </c>
      <c r="B5" s="24"/>
      <c r="C5" s="24"/>
      <c r="D5" s="24"/>
    </row>
    <row r="6" spans="1:4" ht="12.75">
      <c r="A6" s="24"/>
      <c r="B6" s="24"/>
      <c r="C6" s="24"/>
      <c r="D6" s="24"/>
    </row>
    <row r="7" spans="1:4" ht="14.25">
      <c r="A7" s="25">
        <f>Dateneingabe!D11</f>
        <v>0</v>
      </c>
      <c r="B7" s="21"/>
      <c r="C7" s="21"/>
      <c r="D7" s="21"/>
    </row>
    <row r="8" spans="1:13" s="27" customFormat="1" ht="15" customHeight="1">
      <c r="A8" s="25">
        <f>Dateneingabe!D13</f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s="27" customFormat="1" ht="15" customHeight="1">
      <c r="A9" s="25">
        <f>Dateneingabe!D15</f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7" customFormat="1" ht="1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7" customFormat="1" ht="15" customHeight="1">
      <c r="A11" s="28">
        <f>Dateneingabe!D17</f>
        <v>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3" spans="1:4" ht="12.75">
      <c r="A13" s="20" t="s">
        <v>24</v>
      </c>
      <c r="B13" s="29">
        <f>Dateneingabe!D19</f>
        <v>0</v>
      </c>
      <c r="D13" s="21"/>
    </row>
    <row r="16" spans="1:13" s="30" customFormat="1" ht="15.75">
      <c r="A16" s="87" t="s">
        <v>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s="30" customFormat="1" ht="15.75">
      <c r="A17" s="87" t="s">
        <v>54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1:13" s="30" customFormat="1" ht="15.75">
      <c r="A18" s="87" t="s">
        <v>47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4" ht="12.75">
      <c r="A19" s="21"/>
      <c r="B19" s="21"/>
      <c r="C19" s="21"/>
      <c r="D19" s="21"/>
    </row>
    <row r="21" spans="1:13" s="22" customFormat="1" ht="16.5" customHeight="1">
      <c r="A21" s="22" t="s">
        <v>27</v>
      </c>
      <c r="D21" s="22">
        <f>Dateneingabe!D24</f>
        <v>0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2" customFormat="1" ht="16.5" customHeight="1">
      <c r="A22" s="22" t="s">
        <v>28</v>
      </c>
      <c r="D22" s="22">
        <f>Dateneingabe!D26</f>
        <v>0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2" customFormat="1" ht="16.5" customHeight="1">
      <c r="A23" s="22" t="s">
        <v>29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2" customFormat="1" ht="16.5" customHeight="1">
      <c r="A24" s="22" t="s">
        <v>30</v>
      </c>
      <c r="D24" s="31"/>
      <c r="E24" s="32">
        <f>Dateneingabe!D28</f>
        <v>1178</v>
      </c>
      <c r="F24" s="33" t="s">
        <v>16</v>
      </c>
      <c r="G24" s="26"/>
      <c r="H24" s="26"/>
      <c r="I24" s="26"/>
      <c r="J24" s="26"/>
      <c r="K24" s="26"/>
      <c r="L24" s="26"/>
      <c r="M24" s="26"/>
    </row>
    <row r="25" spans="1:13" s="22" customFormat="1" ht="16.5" customHeight="1">
      <c r="A25" s="22" t="s">
        <v>31</v>
      </c>
      <c r="C25" s="34">
        <f>Dateneingabe!D32</f>
        <v>8</v>
      </c>
      <c r="D25" s="22" t="s">
        <v>20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2" customFormat="1" ht="16.5" customHeight="1">
      <c r="A26" s="22" t="s">
        <v>32</v>
      </c>
      <c r="C26" s="34">
        <f>Dateneingabe!D34</f>
        <v>10</v>
      </c>
      <c r="D26" s="22" t="s">
        <v>20</v>
      </c>
      <c r="E26" s="26"/>
      <c r="F26" s="26"/>
      <c r="G26" s="26"/>
      <c r="H26" s="26"/>
      <c r="I26" s="26"/>
      <c r="J26" s="26"/>
      <c r="K26" s="26"/>
      <c r="L26" s="26"/>
      <c r="M26" s="26"/>
    </row>
    <row r="29" ht="12.75">
      <c r="N29" s="35"/>
    </row>
    <row r="30" spans="1:13" s="37" customFormat="1" ht="21.75" customHeight="1">
      <c r="A30" s="36" t="s">
        <v>33</v>
      </c>
      <c r="B30" s="36"/>
      <c r="C30" s="24"/>
      <c r="D30" s="24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39" customFormat="1" ht="21.75" customHeight="1">
      <c r="A31" s="38"/>
      <c r="B31" s="38"/>
      <c r="C31" s="24"/>
      <c r="D31" s="24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37" customFormat="1" ht="21.75" customHeight="1">
      <c r="A32" s="40" t="s">
        <v>34</v>
      </c>
      <c r="D32" s="41">
        <f>C25</f>
        <v>8</v>
      </c>
      <c r="E32" s="42" t="s">
        <v>35</v>
      </c>
      <c r="F32" s="41">
        <f>C26</f>
        <v>10</v>
      </c>
      <c r="G32" s="42" t="s">
        <v>20</v>
      </c>
      <c r="H32" s="42" t="s">
        <v>36</v>
      </c>
      <c r="I32" s="43" t="s">
        <v>52</v>
      </c>
      <c r="J32" s="43" t="s">
        <v>36</v>
      </c>
      <c r="K32" s="44">
        <v>0.9</v>
      </c>
      <c r="L32" s="42" t="s">
        <v>36</v>
      </c>
      <c r="M32" s="42" t="s">
        <v>38</v>
      </c>
    </row>
    <row r="33" spans="1:15" s="39" customFormat="1" ht="21.75" customHeight="1">
      <c r="A33" s="39" t="s">
        <v>39</v>
      </c>
      <c r="E33" s="45"/>
      <c r="F33" s="45"/>
      <c r="G33" s="45"/>
      <c r="H33" s="45" t="s">
        <v>40</v>
      </c>
      <c r="I33" s="86">
        <f>SUM(I35/1.19)</f>
        <v>2613.7815126050423</v>
      </c>
      <c r="J33" s="86"/>
      <c r="K33" s="86"/>
      <c r="L33" s="47" t="s">
        <v>41</v>
      </c>
      <c r="M33" s="45"/>
      <c r="O33" s="46"/>
    </row>
    <row r="34" spans="1:13" s="39" customFormat="1" ht="21.75" customHeight="1">
      <c r="A34" s="37" t="s">
        <v>42</v>
      </c>
      <c r="E34" s="45"/>
      <c r="F34" s="45"/>
      <c r="G34" s="45"/>
      <c r="H34" s="45" t="s">
        <v>40</v>
      </c>
      <c r="I34" s="86">
        <f>SUM(I35-I33)</f>
        <v>496.6184873949578</v>
      </c>
      <c r="J34" s="86"/>
      <c r="K34" s="86"/>
      <c r="L34" s="47" t="s">
        <v>41</v>
      </c>
      <c r="M34" s="45"/>
    </row>
    <row r="35" spans="1:13" ht="21.75" customHeight="1">
      <c r="A35" s="48" t="s">
        <v>43</v>
      </c>
      <c r="B35" s="48"/>
      <c r="C35" s="49"/>
      <c r="D35" s="49"/>
      <c r="E35" s="50"/>
      <c r="F35" s="50"/>
      <c r="G35" s="50"/>
      <c r="H35" s="50" t="s">
        <v>40</v>
      </c>
      <c r="I35" s="85">
        <f>SUM(D32*F32*K32*360*0.12)</f>
        <v>3110.4</v>
      </c>
      <c r="J35" s="85"/>
      <c r="K35" s="85"/>
      <c r="L35" s="51" t="s">
        <v>41</v>
      </c>
      <c r="M35" s="50"/>
    </row>
    <row r="36" spans="1:12" ht="12.75">
      <c r="A36" s="67" t="s">
        <v>68</v>
      </c>
      <c r="I36" s="52">
        <f>SUM(I35/12)</f>
        <v>259.2</v>
      </c>
      <c r="L36" s="21" t="s">
        <v>41</v>
      </c>
    </row>
    <row r="40" spans="1:13" s="37" customFormat="1" ht="21.75" customHeight="1">
      <c r="A40" s="36" t="s">
        <v>44</v>
      </c>
      <c r="B40" s="36"/>
      <c r="C40" s="24"/>
      <c r="D40" s="24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39" customFormat="1" ht="21.75" customHeight="1">
      <c r="A41" s="38"/>
      <c r="B41" s="38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37" customFormat="1" ht="21.75" customHeight="1">
      <c r="A42" s="40" t="s">
        <v>34</v>
      </c>
      <c r="D42" s="41">
        <f>D32</f>
        <v>8</v>
      </c>
      <c r="E42" s="42" t="s">
        <v>35</v>
      </c>
      <c r="F42" s="41">
        <f>F32</f>
        <v>10</v>
      </c>
      <c r="G42" s="42" t="s">
        <v>20</v>
      </c>
      <c r="H42" s="42" t="s">
        <v>36</v>
      </c>
      <c r="I42" s="43" t="s">
        <v>55</v>
      </c>
      <c r="J42" s="43" t="s">
        <v>36</v>
      </c>
      <c r="K42" s="44">
        <v>0.9</v>
      </c>
      <c r="L42" s="42" t="s">
        <v>36</v>
      </c>
      <c r="M42" s="42" t="s">
        <v>46</v>
      </c>
    </row>
    <row r="43" spans="5:15" s="39" customFormat="1" ht="21.75" customHeight="1">
      <c r="E43" s="45"/>
      <c r="F43" s="45"/>
      <c r="G43" s="45"/>
      <c r="H43" s="45" t="s">
        <v>40</v>
      </c>
      <c r="I43" s="86">
        <f>SUM(I45/1.19)</f>
        <v>254.11764705882356</v>
      </c>
      <c r="J43" s="86"/>
      <c r="K43" s="86"/>
      <c r="L43" s="47" t="s">
        <v>41</v>
      </c>
      <c r="M43" s="45"/>
      <c r="O43" s="46"/>
    </row>
    <row r="44" spans="1:13" s="39" customFormat="1" ht="21.75" customHeight="1">
      <c r="A44" s="37" t="s">
        <v>48</v>
      </c>
      <c r="E44" s="45"/>
      <c r="F44" s="45"/>
      <c r="G44" s="45"/>
      <c r="H44" s="45" t="s">
        <v>40</v>
      </c>
      <c r="I44" s="86">
        <f>SUM(I45-I43)</f>
        <v>48.28235294117647</v>
      </c>
      <c r="J44" s="86"/>
      <c r="K44" s="86"/>
      <c r="L44" s="47" t="s">
        <v>41</v>
      </c>
      <c r="M44" s="45"/>
    </row>
    <row r="45" spans="1:13" ht="21.75" customHeight="1">
      <c r="A45" s="48" t="s">
        <v>43</v>
      </c>
      <c r="B45" s="48"/>
      <c r="C45" s="49"/>
      <c r="D45" s="49"/>
      <c r="E45" s="50"/>
      <c r="F45" s="50"/>
      <c r="G45" s="50"/>
      <c r="H45" s="50" t="s">
        <v>40</v>
      </c>
      <c r="I45" s="85">
        <f>SUM(D42*F42*K42*30*0.14)</f>
        <v>302.40000000000003</v>
      </c>
      <c r="J45" s="85"/>
      <c r="K45" s="85"/>
      <c r="L45" s="51" t="s">
        <v>41</v>
      </c>
      <c r="M45" s="50"/>
    </row>
    <row r="57" ht="21.75" customHeight="1"/>
    <row r="58" ht="21.75" customHeight="1"/>
    <row r="59" ht="21.75" customHeight="1"/>
    <row r="60" ht="21.75" customHeight="1"/>
    <row r="65" ht="21.75" customHeight="1"/>
    <row r="66" ht="21.75" customHeight="1"/>
    <row r="67" ht="21.75" customHeight="1"/>
    <row r="68" ht="21.75" customHeight="1"/>
    <row r="78" ht="21" customHeight="1"/>
    <row r="79" ht="10.5" customHeight="1"/>
    <row r="83" ht="15" customHeight="1"/>
    <row r="86" ht="15" customHeight="1"/>
    <row r="89" ht="15" customHeight="1"/>
  </sheetData>
  <sheetProtection password="C9FD" sheet="1" objects="1" scenarios="1"/>
  <mergeCells count="9">
    <mergeCell ref="I45:K45"/>
    <mergeCell ref="I34:K34"/>
    <mergeCell ref="I35:K35"/>
    <mergeCell ref="I43:K43"/>
    <mergeCell ref="I44:K44"/>
    <mergeCell ref="A16:M16"/>
    <mergeCell ref="A17:M17"/>
    <mergeCell ref="A18:M18"/>
    <mergeCell ref="I33:K33"/>
  </mergeCells>
  <printOptions horizontalCentered="1"/>
  <pageMargins left="0.7875" right="0.6902777777777778" top="0.7875" bottom="0.7875" header="0.5118055555555555" footer="0.5118055555555555"/>
  <pageSetup horizontalDpi="300" verticalDpi="300" orientation="portrait" paperSize="9" r:id="rId2"/>
  <headerFooter alignWithMargins="0">
    <oddFooter>&amp;CSeite &amp;P von &amp;N&amp;R&amp;6&amp;F,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Unterstellentgeltberechnung 2-mot. Halle 3+5</dc:title>
  <dc:subject/>
  <dc:creator>Landkreis Friesland</dc:creator>
  <cp:keywords/>
  <dc:description/>
  <cp:lastModifiedBy>Ludwig</cp:lastModifiedBy>
  <cp:lastPrinted>2009-10-16T09:58:50Z</cp:lastPrinted>
  <dcterms:created xsi:type="dcterms:W3CDTF">2005-07-22T09:55:21Z</dcterms:created>
  <dcterms:modified xsi:type="dcterms:W3CDTF">2009-10-16T12:31:48Z</dcterms:modified>
  <cp:category/>
  <cp:version/>
  <cp:contentType/>
  <cp:contentStatus/>
  <cp:revision>1</cp:revision>
</cp:coreProperties>
</file>